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<sst xmlns="http://schemas.openxmlformats.org/spreadsheetml/2006/main" count="34" uniqueCount="34">
  <si>
    <t>Pakgen Power Limited</t>
  </si>
  <si>
    <t>Financial Data</t>
  </si>
  <si>
    <t>Dispatch Level %</t>
  </si>
  <si>
    <t>Cost of Sales</t>
  </si>
  <si>
    <t>Gross Profit</t>
  </si>
  <si>
    <t>Profit/(Loss) after Tax</t>
  </si>
  <si>
    <t>Profit/(Loss) before Tax</t>
  </si>
  <si>
    <t>Non Current Assets</t>
  </si>
  <si>
    <t>Current Assets</t>
  </si>
  <si>
    <t>Less; Current Liabilities</t>
  </si>
  <si>
    <t>Net Working Capital</t>
  </si>
  <si>
    <t>Capital Employed</t>
  </si>
  <si>
    <t>Less; Long Term Loans</t>
  </si>
  <si>
    <t>Share Holders Equity</t>
  </si>
  <si>
    <t>Share Capital</t>
  </si>
  <si>
    <t>Return on assets</t>
  </si>
  <si>
    <t>Current Ratio</t>
  </si>
  <si>
    <t>Net Profit / (Loss) to sales (%age)</t>
  </si>
  <si>
    <t>Revenue</t>
  </si>
  <si>
    <t>Capital Reserves</t>
  </si>
  <si>
    <t xml:space="preserve"> </t>
  </si>
  <si>
    <t>Dispatch (GWH)</t>
  </si>
  <si>
    <t>Un-appropriated profit</t>
  </si>
  <si>
    <t>Earning Per Share (Rupees)</t>
  </si>
  <si>
    <t>Break up value per share of Rs. 10 each- Rupees</t>
  </si>
  <si>
    <t>Provision for Income Tax</t>
  </si>
  <si>
    <t>Less; Differed Liabilities</t>
  </si>
  <si>
    <t>Ratios:</t>
  </si>
  <si>
    <t>Revenue (Rupees.000)</t>
  </si>
  <si>
    <t>Profitability (Rupees.000)</t>
  </si>
  <si>
    <t>Financial Position (Rupees.000)</t>
  </si>
  <si>
    <t>Represented by (Rupees.000)</t>
  </si>
  <si>
    <t>Dividends (Rupees.000)</t>
  </si>
  <si>
    <t>Delta Loss (Rupees.000)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</si>
</sst>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[$-409]dddd\,\ mmmm\ dd\,\ yyyy"/>
    <numFmt numFmtId="174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5" fontId="1" fillId="0" borderId="0" xfId="42" applyNumberFormat="1" applyFont="1" applyAlignment="1">
      <alignment/>
    </xf>
    <xf numFmtId="165" fontId="1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0" fillId="33" borderId="0" xfId="0" applyFill="1" applyAlignment="1">
      <alignment/>
    </xf>
    <xf numFmtId="165" fontId="1" fillId="33" borderId="0" xfId="42" applyNumberFormat="1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165" fontId="2" fillId="6" borderId="10" xfId="42" applyNumberFormat="1" applyFont="1" applyFill="1" applyBorder="1" applyAlignment="1">
      <alignment/>
    </xf>
    <xf numFmtId="43" fontId="1" fillId="0" borderId="0" xfId="42" applyNumberFormat="1" applyFont="1" applyAlignment="1">
      <alignment/>
    </xf>
    <xf numFmtId="0" fontId="20" fillId="34" borderId="0" xfId="0" applyFont="1" applyFill="1" applyAlignment="1">
      <alignment/>
    </xf>
    <xf numFmtId="2" fontId="1" fillId="0" borderId="0" xfId="42" applyNumberFormat="1" applyFont="1" applyFill="1" applyAlignment="1">
      <alignment/>
    </xf>
    <xf numFmtId="10" fontId="1" fillId="0" borderId="0" xfId="57" applyNumberFormat="1" applyFont="1" applyFill="1" applyAlignment="1">
      <alignment/>
    </xf>
    <xf numFmtId="165" fontId="20" fillId="34" borderId="0" xfId="0" applyNumberFormat="1" applyFont="1" applyFill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0" fillId="33" borderId="0" xfId="42" applyNumberFormat="1" applyFont="1" applyFill="1" applyAlignment="1">
      <alignment/>
    </xf>
    <xf numFmtId="0" fontId="0" fillId="0" borderId="0" xfId="42" applyNumberFormat="1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40.7109375" style="0" customWidth="1"/>
    <col min="2" max="3" width="16.28125" style="0" bestFit="1" customWidth="1"/>
    <col min="4" max="4" width="15.8515625" style="0" bestFit="1" customWidth="1"/>
    <col min="5" max="5" width="16.57421875" style="0" bestFit="1" customWidth="1"/>
    <col min="6" max="6" width="15.8515625" style="0" bestFit="1" customWidth="1"/>
    <col min="7" max="7" width="16.57421875" style="0" bestFit="1" customWidth="1"/>
    <col min="8" max="8" width="16.57421875" style="0" hidden="1" customWidth="1"/>
    <col min="9" max="9" width="10.00390625" style="17" hidden="1" customWidth="1"/>
    <col min="10" max="10" width="11.140625" style="17" hidden="1" customWidth="1"/>
    <col min="11" max="12" width="0" style="17" hidden="1" customWidth="1"/>
  </cols>
  <sheetData>
    <row r="2" spans="1:2" ht="15">
      <c r="A2" s="3" t="s">
        <v>0</v>
      </c>
      <c r="B2" s="3"/>
    </row>
    <row r="4" spans="1:2" ht="15">
      <c r="A4" s="25" t="s">
        <v>1</v>
      </c>
      <c r="B4" s="5"/>
    </row>
    <row r="5" spans="2:8" ht="15">
      <c r="B5" s="8">
        <v>2013</v>
      </c>
      <c r="C5" s="8">
        <v>2012</v>
      </c>
      <c r="D5" s="8">
        <v>2011</v>
      </c>
      <c r="E5" s="8">
        <v>2010</v>
      </c>
      <c r="F5" s="8">
        <v>2009</v>
      </c>
      <c r="G5" s="8">
        <v>2008</v>
      </c>
      <c r="H5" s="8">
        <v>2006</v>
      </c>
    </row>
    <row r="6" spans="1:8" ht="15">
      <c r="A6" t="s">
        <v>2</v>
      </c>
      <c r="B6" s="21">
        <v>64.7</v>
      </c>
      <c r="C6">
        <v>56</v>
      </c>
      <c r="D6">
        <v>60</v>
      </c>
      <c r="E6">
        <v>51</v>
      </c>
      <c r="F6">
        <v>68</v>
      </c>
      <c r="G6">
        <v>68</v>
      </c>
      <c r="H6">
        <v>61</v>
      </c>
    </row>
    <row r="7" spans="1:8" ht="15">
      <c r="A7" t="s">
        <v>21</v>
      </c>
      <c r="B7" s="21">
        <v>1981</v>
      </c>
      <c r="C7" s="21">
        <v>1725</v>
      </c>
      <c r="D7" s="21">
        <v>1844</v>
      </c>
      <c r="E7" s="21">
        <v>1571</v>
      </c>
      <c r="F7" s="21">
        <v>2088</v>
      </c>
      <c r="G7" s="21">
        <v>2085</v>
      </c>
      <c r="H7">
        <v>1884</v>
      </c>
    </row>
    <row r="8" ht="15">
      <c r="B8" s="21"/>
    </row>
    <row r="9" spans="1:8" ht="15">
      <c r="A9" s="3" t="s">
        <v>28</v>
      </c>
      <c r="B9" s="21"/>
      <c r="C9" s="1"/>
      <c r="D9" s="1"/>
      <c r="E9" s="1"/>
      <c r="F9" s="1"/>
      <c r="G9" s="1"/>
      <c r="H9" s="1"/>
    </row>
    <row r="10" spans="1:12" s="4" customFormat="1" ht="15">
      <c r="A10" s="7" t="s">
        <v>18</v>
      </c>
      <c r="B10" s="22">
        <v>37743681</v>
      </c>
      <c r="C10" s="6">
        <v>33718174</v>
      </c>
      <c r="D10" s="6">
        <v>31303251</v>
      </c>
      <c r="E10" s="6">
        <v>20506732</v>
      </c>
      <c r="F10" s="6">
        <v>21843189</v>
      </c>
      <c r="G10" s="6">
        <v>24745359</v>
      </c>
      <c r="H10" s="6">
        <v>14300836</v>
      </c>
      <c r="I10" s="17"/>
      <c r="J10" s="17"/>
      <c r="K10" s="17"/>
      <c r="L10" s="17"/>
    </row>
    <row r="11" spans="1:8" ht="15">
      <c r="A11" t="s">
        <v>3</v>
      </c>
      <c r="B11" s="21">
        <v>35587989</v>
      </c>
      <c r="C11" s="1">
        <v>30612069</v>
      </c>
      <c r="D11" s="1">
        <v>28997530</v>
      </c>
      <c r="E11" s="1">
        <v>17958606</v>
      </c>
      <c r="F11" s="1">
        <v>17087648</v>
      </c>
      <c r="G11" s="1">
        <v>21412763</v>
      </c>
      <c r="H11" s="1">
        <v>11328313</v>
      </c>
    </row>
    <row r="12" spans="1:12" s="13" customFormat="1" ht="15.75" thickBot="1">
      <c r="A12" s="12" t="s">
        <v>4</v>
      </c>
      <c r="B12" s="15">
        <f aca="true" t="shared" si="0" ref="B12:H12">+B10-B11</f>
        <v>2155692</v>
      </c>
      <c r="C12" s="15">
        <f t="shared" si="0"/>
        <v>3106105</v>
      </c>
      <c r="D12" s="15">
        <f t="shared" si="0"/>
        <v>2305721</v>
      </c>
      <c r="E12" s="15">
        <f t="shared" si="0"/>
        <v>2548126</v>
      </c>
      <c r="F12" s="15">
        <f t="shared" si="0"/>
        <v>4755541</v>
      </c>
      <c r="G12" s="15">
        <f t="shared" si="0"/>
        <v>3332596</v>
      </c>
      <c r="H12" s="15">
        <f t="shared" si="0"/>
        <v>2972523</v>
      </c>
      <c r="I12" s="17"/>
      <c r="J12" s="17"/>
      <c r="K12" s="17"/>
      <c r="L12" s="17"/>
    </row>
    <row r="13" spans="2:8" ht="15">
      <c r="B13" s="1"/>
      <c r="C13" s="1"/>
      <c r="D13" s="1"/>
      <c r="E13" s="1"/>
      <c r="F13" s="1"/>
      <c r="G13" s="1"/>
      <c r="H13" s="1"/>
    </row>
    <row r="14" spans="1:8" ht="15">
      <c r="A14" s="3" t="s">
        <v>29</v>
      </c>
      <c r="B14" s="1"/>
      <c r="C14" s="1"/>
      <c r="D14" s="1"/>
      <c r="E14" s="1"/>
      <c r="F14" s="1"/>
      <c r="G14" s="1"/>
      <c r="H14" s="1"/>
    </row>
    <row r="15" spans="1:8" ht="15">
      <c r="A15" t="s">
        <v>6</v>
      </c>
      <c r="B15" s="21">
        <v>1109735</v>
      </c>
      <c r="C15" s="1">
        <v>2030910</v>
      </c>
      <c r="D15" s="1">
        <v>1368223</v>
      </c>
      <c r="E15" s="1">
        <v>1551001</v>
      </c>
      <c r="F15" s="1">
        <v>2640353</v>
      </c>
      <c r="G15" s="1">
        <v>2327933</v>
      </c>
      <c r="H15" s="1">
        <v>1839766</v>
      </c>
    </row>
    <row r="16" spans="1:8" ht="15">
      <c r="A16" t="s">
        <v>25</v>
      </c>
      <c r="B16" s="21">
        <v>0</v>
      </c>
      <c r="C16" s="1">
        <v>0</v>
      </c>
      <c r="D16" s="1">
        <v>0</v>
      </c>
      <c r="E16" s="1">
        <v>13557</v>
      </c>
      <c r="F16" s="1">
        <v>6728</v>
      </c>
      <c r="G16" s="1">
        <v>3217</v>
      </c>
      <c r="H16" s="1">
        <v>5040</v>
      </c>
    </row>
    <row r="17" spans="1:12" s="4" customFormat="1" ht="15.75" thickBot="1">
      <c r="A17" s="14" t="s">
        <v>5</v>
      </c>
      <c r="B17" s="15">
        <f>SUM(B15:B16)</f>
        <v>1109735</v>
      </c>
      <c r="C17" s="15">
        <f aca="true" t="shared" si="1" ref="C17:H17">C15-C16</f>
        <v>2030910</v>
      </c>
      <c r="D17" s="15">
        <f t="shared" si="1"/>
        <v>1368223</v>
      </c>
      <c r="E17" s="15">
        <f t="shared" si="1"/>
        <v>1537444</v>
      </c>
      <c r="F17" s="15">
        <f t="shared" si="1"/>
        <v>2633625</v>
      </c>
      <c r="G17" s="15">
        <f t="shared" si="1"/>
        <v>2324716</v>
      </c>
      <c r="H17" s="15">
        <f t="shared" si="1"/>
        <v>1834726</v>
      </c>
      <c r="I17" s="17"/>
      <c r="J17" s="17"/>
      <c r="K17" s="17"/>
      <c r="L17" s="17"/>
    </row>
    <row r="18" spans="2:8" ht="15">
      <c r="B18" s="1"/>
      <c r="C18" s="1"/>
      <c r="D18" s="1"/>
      <c r="E18" s="1"/>
      <c r="F18" s="1"/>
      <c r="G18" s="1"/>
      <c r="H18" s="1"/>
    </row>
    <row r="19" spans="1:8" ht="15">
      <c r="A19" s="3" t="s">
        <v>30</v>
      </c>
      <c r="B19" s="1"/>
      <c r="C19" s="1"/>
      <c r="D19" s="1"/>
      <c r="E19" s="1"/>
      <c r="F19" s="1"/>
      <c r="G19" s="1"/>
      <c r="H19" s="1"/>
    </row>
    <row r="20" spans="1:8" ht="15.75" thickBot="1">
      <c r="A20" t="s">
        <v>7</v>
      </c>
      <c r="B20" s="2">
        <v>8203680</v>
      </c>
      <c r="C20" s="2">
        <v>8088987</v>
      </c>
      <c r="D20" s="2">
        <v>7637432</v>
      </c>
      <c r="E20" s="2">
        <v>7603829</v>
      </c>
      <c r="F20" s="2">
        <v>7815628</v>
      </c>
      <c r="G20" s="2">
        <v>8419064</v>
      </c>
      <c r="H20" s="2">
        <v>9294932</v>
      </c>
    </row>
    <row r="21" spans="1:8" ht="15">
      <c r="A21" t="s">
        <v>8</v>
      </c>
      <c r="B21" s="21">
        <v>13108105</v>
      </c>
      <c r="C21" s="1">
        <v>15536799</v>
      </c>
      <c r="D21" s="1">
        <v>14224302</v>
      </c>
      <c r="E21" s="1">
        <v>11716942</v>
      </c>
      <c r="F21" s="1">
        <v>9542822</v>
      </c>
      <c r="G21" s="1">
        <v>10719986</v>
      </c>
      <c r="H21" s="1">
        <f>5822490+15338</f>
        <v>5837828</v>
      </c>
    </row>
    <row r="22" spans="1:8" ht="15">
      <c r="A22" t="s">
        <v>9</v>
      </c>
      <c r="B22" s="21">
        <v>6957684</v>
      </c>
      <c r="C22" s="1">
        <v>9637256</v>
      </c>
      <c r="D22" s="1">
        <v>8601828</v>
      </c>
      <c r="E22" s="1">
        <v>5568680</v>
      </c>
      <c r="F22" s="1">
        <v>3765996</v>
      </c>
      <c r="G22" s="1">
        <v>6910650</v>
      </c>
      <c r="H22" s="1">
        <v>1936975</v>
      </c>
    </row>
    <row r="23" spans="1:12" s="4" customFormat="1" ht="15.75" thickBot="1">
      <c r="A23" s="14" t="s">
        <v>10</v>
      </c>
      <c r="B23" s="15">
        <f aca="true" t="shared" si="2" ref="B23:H23">+B21-B22</f>
        <v>6150421</v>
      </c>
      <c r="C23" s="15">
        <f t="shared" si="2"/>
        <v>5899543</v>
      </c>
      <c r="D23" s="15">
        <f t="shared" si="2"/>
        <v>5622474</v>
      </c>
      <c r="E23" s="15">
        <f t="shared" si="2"/>
        <v>6148262</v>
      </c>
      <c r="F23" s="15">
        <f t="shared" si="2"/>
        <v>5776826</v>
      </c>
      <c r="G23" s="15">
        <f t="shared" si="2"/>
        <v>3809336</v>
      </c>
      <c r="H23" s="15">
        <f t="shared" si="2"/>
        <v>3900853</v>
      </c>
      <c r="I23" s="17"/>
      <c r="J23" s="17"/>
      <c r="K23" s="17"/>
      <c r="L23" s="17"/>
    </row>
    <row r="24" spans="1:12" s="4" customFormat="1" ht="15">
      <c r="A24" s="4" t="s">
        <v>11</v>
      </c>
      <c r="B24" s="22">
        <v>14354101</v>
      </c>
      <c r="C24" s="6">
        <f aca="true" t="shared" si="3" ref="C24:H24">C20+C23</f>
        <v>13988530</v>
      </c>
      <c r="D24" s="6">
        <f t="shared" si="3"/>
        <v>13259906</v>
      </c>
      <c r="E24" s="6">
        <f t="shared" si="3"/>
        <v>13752091</v>
      </c>
      <c r="F24" s="6">
        <f t="shared" si="3"/>
        <v>13592454</v>
      </c>
      <c r="G24" s="6">
        <f t="shared" si="3"/>
        <v>12228400</v>
      </c>
      <c r="H24" s="6">
        <f t="shared" si="3"/>
        <v>13195785</v>
      </c>
      <c r="I24" s="17"/>
      <c r="J24" s="17"/>
      <c r="K24" s="17"/>
      <c r="L24" s="17"/>
    </row>
    <row r="25" spans="1:10" ht="15">
      <c r="A25" t="s">
        <v>12</v>
      </c>
      <c r="B25" s="21">
        <v>0</v>
      </c>
      <c r="C25" s="6">
        <v>0</v>
      </c>
      <c r="D25" s="6">
        <v>0</v>
      </c>
      <c r="E25" s="6">
        <v>0</v>
      </c>
      <c r="F25" s="6">
        <v>0</v>
      </c>
      <c r="G25" s="6">
        <v>198225</v>
      </c>
      <c r="H25" s="6">
        <v>230925</v>
      </c>
      <c r="J25" s="20" t="s">
        <v>20</v>
      </c>
    </row>
    <row r="26" spans="1:8" ht="15">
      <c r="A26" t="s">
        <v>26</v>
      </c>
      <c r="B26" s="21">
        <v>0</v>
      </c>
      <c r="C26" s="1">
        <v>0</v>
      </c>
      <c r="D26" s="1">
        <v>0</v>
      </c>
      <c r="E26" s="1">
        <v>0</v>
      </c>
      <c r="F26" s="1">
        <v>0</v>
      </c>
      <c r="G26" s="1">
        <v>34219</v>
      </c>
      <c r="H26" s="1">
        <v>24326</v>
      </c>
    </row>
    <row r="27" spans="1:12" s="4" customFormat="1" ht="15.75" thickBot="1">
      <c r="A27" s="14" t="s">
        <v>13</v>
      </c>
      <c r="B27" s="15">
        <f>+B24-B26</f>
        <v>14354101</v>
      </c>
      <c r="C27" s="15">
        <f>+C24-C26</f>
        <v>13988530</v>
      </c>
      <c r="D27" s="15">
        <f>+D24-D26</f>
        <v>13259906</v>
      </c>
      <c r="E27" s="15">
        <f>+E24-E26</f>
        <v>13752091</v>
      </c>
      <c r="F27" s="15">
        <f>+F24-F26</f>
        <v>13592454</v>
      </c>
      <c r="G27" s="15">
        <f>+G24-G25-G26</f>
        <v>11995956</v>
      </c>
      <c r="H27" s="15">
        <f>+H24-H25-H26</f>
        <v>12940534</v>
      </c>
      <c r="I27" s="17"/>
      <c r="J27" s="17"/>
      <c r="K27" s="17"/>
      <c r="L27" s="17"/>
    </row>
    <row r="28" spans="2:10" ht="15">
      <c r="B28" s="21"/>
      <c r="C28" s="1"/>
      <c r="D28" s="1"/>
      <c r="E28" s="1"/>
      <c r="F28" s="1"/>
      <c r="G28" s="1"/>
      <c r="H28" s="1"/>
      <c r="J28" s="17">
        <v>803000</v>
      </c>
    </row>
    <row r="29" spans="1:10" ht="15">
      <c r="A29" s="3" t="s">
        <v>31</v>
      </c>
      <c r="B29" s="21"/>
      <c r="J29" s="17">
        <v>-37000</v>
      </c>
    </row>
    <row r="30" spans="1:10" ht="15">
      <c r="A30" t="s">
        <v>14</v>
      </c>
      <c r="B30" s="21">
        <v>3720816</v>
      </c>
      <c r="C30" s="1">
        <v>3720816</v>
      </c>
      <c r="D30" s="1">
        <v>3720816</v>
      </c>
      <c r="E30" s="1">
        <v>3720816</v>
      </c>
      <c r="F30" s="1">
        <v>3720816</v>
      </c>
      <c r="G30" s="1">
        <v>3720816</v>
      </c>
      <c r="H30" s="1">
        <v>3720816</v>
      </c>
      <c r="J30" s="17">
        <f>J28+J29</f>
        <v>766000</v>
      </c>
    </row>
    <row r="31" spans="1:8" ht="15">
      <c r="A31" t="s">
        <v>19</v>
      </c>
      <c r="B31" s="21">
        <v>116959</v>
      </c>
      <c r="C31" s="1">
        <v>116959</v>
      </c>
      <c r="D31" s="1">
        <v>116959</v>
      </c>
      <c r="E31" s="1">
        <v>116959</v>
      </c>
      <c r="F31" s="1">
        <v>116959</v>
      </c>
      <c r="G31" s="1">
        <v>116959</v>
      </c>
      <c r="H31" s="1">
        <v>116959</v>
      </c>
    </row>
    <row r="32" spans="1:12" s="10" customFormat="1" ht="15">
      <c r="A32" s="10" t="s">
        <v>22</v>
      </c>
      <c r="B32" s="23">
        <v>10516326</v>
      </c>
      <c r="C32" s="11">
        <v>10150755</v>
      </c>
      <c r="D32" s="11">
        <v>9422131</v>
      </c>
      <c r="E32" s="11">
        <v>9914316</v>
      </c>
      <c r="F32" s="11">
        <v>9754679</v>
      </c>
      <c r="G32" s="11">
        <v>8158181</v>
      </c>
      <c r="H32" s="11">
        <v>9102759</v>
      </c>
      <c r="I32" s="20"/>
      <c r="J32" s="17"/>
      <c r="K32" s="17"/>
      <c r="L32" s="17"/>
    </row>
    <row r="33" spans="2:12" s="4" customFormat="1" ht="15.75" thickBot="1">
      <c r="B33" s="15">
        <f aca="true" t="shared" si="4" ref="B33:H33">B30+B31+B32</f>
        <v>14354101</v>
      </c>
      <c r="C33" s="15">
        <f t="shared" si="4"/>
        <v>13988530</v>
      </c>
      <c r="D33" s="15">
        <f t="shared" si="4"/>
        <v>13259906</v>
      </c>
      <c r="E33" s="15">
        <f t="shared" si="4"/>
        <v>13752091</v>
      </c>
      <c r="F33" s="15">
        <f t="shared" si="4"/>
        <v>13592454</v>
      </c>
      <c r="G33" s="15">
        <f t="shared" si="4"/>
        <v>11995956</v>
      </c>
      <c r="H33" s="15">
        <f t="shared" si="4"/>
        <v>12940534</v>
      </c>
      <c r="I33" s="17"/>
      <c r="J33" s="17"/>
      <c r="K33" s="17"/>
      <c r="L33" s="17"/>
    </row>
    <row r="34" spans="2:8" ht="15">
      <c r="B34" s="21"/>
      <c r="C34" s="1"/>
      <c r="D34" s="1"/>
      <c r="E34" s="1"/>
      <c r="F34" s="1"/>
      <c r="G34" s="1"/>
      <c r="H34" s="1"/>
    </row>
    <row r="35" spans="1:8" ht="15">
      <c r="A35" t="s">
        <v>32</v>
      </c>
      <c r="B35" s="21">
        <v>930204</v>
      </c>
      <c r="C35" s="1">
        <f>372082+372082</f>
        <v>744164</v>
      </c>
      <c r="D35" s="1">
        <f>(-372082-1488326-558122)*-1</f>
        <v>2418530</v>
      </c>
      <c r="E35" s="9">
        <f>1096500+279061</f>
        <v>1375561</v>
      </c>
      <c r="F35" s="1">
        <v>1037127</v>
      </c>
      <c r="G35" s="1">
        <f>3265531</f>
        <v>3265531</v>
      </c>
      <c r="H35" s="1">
        <v>2585804</v>
      </c>
    </row>
    <row r="36" spans="1:10" ht="15">
      <c r="A36" t="s">
        <v>23</v>
      </c>
      <c r="B36" s="24">
        <v>2.98</v>
      </c>
      <c r="C36" s="16">
        <f aca="true" t="shared" si="5" ref="C36:H36">C17*1000/$J$36</f>
        <v>5.458238324937715</v>
      </c>
      <c r="D36" s="16">
        <f t="shared" si="5"/>
        <v>3.6772122918599326</v>
      </c>
      <c r="E36" s="16">
        <f t="shared" si="5"/>
        <v>4.132007702579405</v>
      </c>
      <c r="F36" s="16">
        <f t="shared" si="5"/>
        <v>7.078084655900109</v>
      </c>
      <c r="G36" s="16">
        <f t="shared" si="5"/>
        <v>6.24786621061293</v>
      </c>
      <c r="H36" s="16">
        <f t="shared" si="5"/>
        <v>4.930977625281117</v>
      </c>
      <c r="J36" s="17">
        <v>372081591</v>
      </c>
    </row>
    <row r="37" spans="1:8" ht="15">
      <c r="A37" t="s">
        <v>33</v>
      </c>
      <c r="B37" s="21">
        <f>1691396355.2/1000</f>
        <v>1691396.3552</v>
      </c>
      <c r="C37" s="1">
        <f>1038202889.148/1000</f>
        <v>1038202.889148</v>
      </c>
      <c r="D37" s="1">
        <v>1703868</v>
      </c>
      <c r="E37" s="1">
        <v>860711</v>
      </c>
      <c r="F37" s="1">
        <v>690471</v>
      </c>
      <c r="G37" s="1">
        <v>1106047</v>
      </c>
      <c r="H37" s="1">
        <v>635155</v>
      </c>
    </row>
    <row r="38" spans="1:8" ht="15">
      <c r="A38" s="3" t="s">
        <v>27</v>
      </c>
      <c r="B38" s="21"/>
      <c r="C38" s="1"/>
      <c r="D38" s="1"/>
      <c r="E38" s="1"/>
      <c r="F38" s="1"/>
      <c r="G38" s="1"/>
      <c r="H38" s="1"/>
    </row>
    <row r="39" spans="1:8" ht="15">
      <c r="A39" t="s">
        <v>15</v>
      </c>
      <c r="B39" s="16">
        <f aca="true" t="shared" si="6" ref="B39:H39">B17/(B20+B21)</f>
        <v>0.052071424331655</v>
      </c>
      <c r="C39" s="16">
        <f t="shared" si="6"/>
        <v>0.08596158451617229</v>
      </c>
      <c r="D39" s="16">
        <f t="shared" si="6"/>
        <v>0.06258529172480097</v>
      </c>
      <c r="E39" s="16">
        <f t="shared" si="6"/>
        <v>0.0795746712178308</v>
      </c>
      <c r="F39" s="16">
        <f t="shared" si="6"/>
        <v>0.15172005565013005</v>
      </c>
      <c r="G39" s="16">
        <f t="shared" si="6"/>
        <v>0.12146454500092742</v>
      </c>
      <c r="H39" s="16">
        <f t="shared" si="6"/>
        <v>0.12124199419008826</v>
      </c>
    </row>
    <row r="40" spans="1:8" ht="15">
      <c r="A40" t="s">
        <v>24</v>
      </c>
      <c r="B40" s="16">
        <f aca="true" t="shared" si="7" ref="B40:H40">B33*1000/$J$36</f>
        <v>38.5778317100348</v>
      </c>
      <c r="C40" s="16">
        <f t="shared" si="7"/>
        <v>37.59532946095148</v>
      </c>
      <c r="D40" s="16">
        <f t="shared" si="7"/>
        <v>35.63709229570565</v>
      </c>
      <c r="E40" s="16">
        <f t="shared" si="7"/>
        <v>36.959880124786935</v>
      </c>
      <c r="F40" s="16">
        <f t="shared" si="7"/>
        <v>36.53084250545467</v>
      </c>
      <c r="G40" s="16">
        <f t="shared" si="7"/>
        <v>32.240122301562614</v>
      </c>
      <c r="H40" s="16">
        <f t="shared" si="7"/>
        <v>34.77875367394889</v>
      </c>
    </row>
    <row r="41" spans="1:8" ht="15">
      <c r="A41" s="4" t="s">
        <v>16</v>
      </c>
      <c r="B41" s="18">
        <f aca="true" t="shared" si="8" ref="B41:H41">+B21/B22</f>
        <v>1.883975328571979</v>
      </c>
      <c r="C41" s="18">
        <f t="shared" si="8"/>
        <v>1.6121600380855297</v>
      </c>
      <c r="D41" s="18">
        <f t="shared" si="8"/>
        <v>1.6536371106234629</v>
      </c>
      <c r="E41" s="18">
        <f t="shared" si="8"/>
        <v>2.1040788840443336</v>
      </c>
      <c r="F41" s="18">
        <f t="shared" si="8"/>
        <v>2.533943742903604</v>
      </c>
      <c r="G41" s="18">
        <f t="shared" si="8"/>
        <v>1.5512268744618813</v>
      </c>
      <c r="H41" s="18">
        <f t="shared" si="8"/>
        <v>3.0138891828753596</v>
      </c>
    </row>
    <row r="42" spans="1:12" s="4" customFormat="1" ht="15">
      <c r="A42" s="4" t="s">
        <v>17</v>
      </c>
      <c r="B42" s="19">
        <f aca="true" t="shared" si="9" ref="B42:H42">+B17/B10</f>
        <v>0.029401875243699735</v>
      </c>
      <c r="C42" s="19">
        <f t="shared" si="9"/>
        <v>0.06023190935547103</v>
      </c>
      <c r="D42" s="19">
        <f t="shared" si="9"/>
        <v>0.043708655053112534</v>
      </c>
      <c r="E42" s="19">
        <f t="shared" si="9"/>
        <v>0.07497264800651805</v>
      </c>
      <c r="F42" s="19">
        <f t="shared" si="9"/>
        <v>0.12056962012277603</v>
      </c>
      <c r="G42" s="19">
        <f t="shared" si="9"/>
        <v>0.0939455354032245</v>
      </c>
      <c r="H42" s="19">
        <f t="shared" si="9"/>
        <v>0.12829501715843744</v>
      </c>
      <c r="I42" s="17"/>
      <c r="J42" s="17"/>
      <c r="K42" s="17"/>
      <c r="L42" s="17"/>
    </row>
  </sheetData>
  <sheetProtection/>
  <printOptions/>
  <pageMargins left="0.45" right="0.45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:E1"/>
    </sheetView>
  </sheetViews>
  <sheetFormatPr defaultColWidth="9.140625" defaultRowHeight="15"/>
  <sheetData>
    <row r="1" spans="1:5" ht="15">
      <c r="A1">
        <v>60.3</v>
      </c>
      <c r="B1">
        <v>69.3</v>
      </c>
      <c r="C1">
        <v>68.3</v>
      </c>
      <c r="D1">
        <v>67.8</v>
      </c>
      <c r="E1">
        <v>61.2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Lalpir Power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azwer</dc:creator>
  <cp:keywords/>
  <dc:description/>
  <cp:lastModifiedBy>samia</cp:lastModifiedBy>
  <cp:lastPrinted>2012-03-01T11:29:56Z</cp:lastPrinted>
  <dcterms:created xsi:type="dcterms:W3CDTF">2012-02-29T07:26:37Z</dcterms:created>
  <dcterms:modified xsi:type="dcterms:W3CDTF">2014-10-29T09:46:41Z</dcterms:modified>
  <cp:category/>
  <cp:version/>
  <cp:contentType/>
  <cp:contentStatus/>
</cp:coreProperties>
</file>